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itselas\Cutting Permits\Log Flow, FIVE YEAR PLAN\2016-20 plan\"/>
    </mc:Choice>
  </mc:AlternateContent>
  <bookViews>
    <workbookView xWindow="120" yWindow="90" windowWidth="23835" windowHeight="11910"/>
  </bookViews>
  <sheets>
    <sheet name="2015" sheetId="1" r:id="rId1"/>
    <sheet name="Sheet3" sheetId="3" r:id="rId2"/>
  </sheets>
  <definedNames>
    <definedName name="_xlnm._FilterDatabase" localSheetId="0" hidden="1">'2015'!$A$4:$I$38</definedName>
    <definedName name="_xlnm.Print_Area" localSheetId="0">'2015'!$A$1:$I$58</definedName>
  </definedNames>
  <calcPr calcId="152511"/>
</workbook>
</file>

<file path=xl/calcChain.xml><?xml version="1.0" encoding="utf-8"?>
<calcChain xmlns="http://schemas.openxmlformats.org/spreadsheetml/2006/main">
  <c r="D45" i="1" l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C21" i="1"/>
  <c r="C20" i="1"/>
  <c r="D19" i="1"/>
  <c r="D18" i="1"/>
  <c r="D16" i="1"/>
  <c r="D15" i="1"/>
  <c r="C14" i="1"/>
  <c r="D14" i="1" s="1"/>
  <c r="D12" i="1"/>
  <c r="D11" i="1"/>
  <c r="D10" i="1"/>
  <c r="D9" i="1"/>
  <c r="D8" i="1"/>
  <c r="D7" i="1"/>
  <c r="D6" i="1"/>
  <c r="D5" i="1"/>
  <c r="G50" i="1" l="1"/>
  <c r="D51" i="1" l="1"/>
  <c r="H51" i="1" s="1"/>
  <c r="D50" i="1" l="1"/>
  <c r="H50" i="1" s="1"/>
  <c r="D48" i="1"/>
  <c r="D49" i="1"/>
  <c r="D52" i="1"/>
  <c r="D47" i="1"/>
  <c r="H52" i="1" l="1"/>
</calcChain>
</file>

<file path=xl/sharedStrings.xml><?xml version="1.0" encoding="utf-8"?>
<sst xmlns="http://schemas.openxmlformats.org/spreadsheetml/2006/main" count="273" uniqueCount="97">
  <si>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</si>
  <si>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</si>
  <si>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</si>
  <si>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</si>
  <si>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</si>
  <si>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</si>
  <si>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</si>
  <si>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</si>
  <si>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</si>
  <si>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</si>
  <si>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</si>
  <si>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</si>
  <si>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C</t>
  </si>
  <si>
    <t>RB</t>
  </si>
  <si>
    <t>F</t>
  </si>
  <si>
    <t>Kitselas Forest Products</t>
  </si>
  <si>
    <t>K33</t>
  </si>
  <si>
    <t>K45</t>
  </si>
  <si>
    <t>K48</t>
  </si>
  <si>
    <t>K61</t>
  </si>
  <si>
    <t>A77426</t>
  </si>
  <si>
    <t>A73377</t>
  </si>
  <si>
    <t>22-1</t>
  </si>
  <si>
    <t>17-2</t>
  </si>
  <si>
    <t>16-3</t>
  </si>
  <si>
    <t>29-2b</t>
  </si>
  <si>
    <t>29-2a</t>
  </si>
  <si>
    <t>KFP NRFL</t>
  </si>
  <si>
    <t>Fiddler</t>
  </si>
  <si>
    <t>Gossen</t>
  </si>
  <si>
    <t>Hardscrabble</t>
  </si>
  <si>
    <t>Thunderbird</t>
  </si>
  <si>
    <t>Copper</t>
  </si>
  <si>
    <t>N Copper</t>
  </si>
  <si>
    <t>Kitnayakwa</t>
  </si>
  <si>
    <t>Clore</t>
  </si>
  <si>
    <t>Williams</t>
  </si>
  <si>
    <t>W</t>
  </si>
  <si>
    <t>103I047</t>
  </si>
  <si>
    <t>103I048</t>
  </si>
  <si>
    <t>103I058</t>
  </si>
  <si>
    <t>103I050</t>
  </si>
  <si>
    <t>93L031</t>
  </si>
  <si>
    <t>93L021</t>
  </si>
  <si>
    <t>93L041</t>
  </si>
  <si>
    <t>103I079</t>
  </si>
  <si>
    <t>All</t>
  </si>
  <si>
    <t>Summer</t>
  </si>
  <si>
    <t>R</t>
  </si>
  <si>
    <t>12-1</t>
  </si>
  <si>
    <t>103I059</t>
  </si>
  <si>
    <t>KFP FLTC</t>
  </si>
  <si>
    <t>selection logging</t>
  </si>
  <si>
    <t>Kitselas TSA</t>
  </si>
  <si>
    <t>Kitselas TFL</t>
  </si>
  <si>
    <t>Hwy 16 East</t>
  </si>
  <si>
    <t>18-4</t>
  </si>
  <si>
    <t>33-2</t>
  </si>
  <si>
    <t>33-1</t>
  </si>
  <si>
    <t>18-7</t>
  </si>
  <si>
    <t>11-1</t>
  </si>
  <si>
    <t>11-2</t>
  </si>
  <si>
    <t>31-2a</t>
  </si>
  <si>
    <t>31-2b</t>
  </si>
  <si>
    <t>Annual Cut</t>
  </si>
  <si>
    <t>Years of supply</t>
  </si>
  <si>
    <t>P</t>
  </si>
  <si>
    <t>K63</t>
  </si>
  <si>
    <t>K62</t>
  </si>
  <si>
    <t>K72</t>
  </si>
  <si>
    <t>103I069</t>
  </si>
  <si>
    <t>K66</t>
  </si>
  <si>
    <t>K67</t>
  </si>
  <si>
    <t>K68</t>
  </si>
  <si>
    <t>K65</t>
  </si>
  <si>
    <t>K71</t>
  </si>
  <si>
    <t>K70</t>
  </si>
  <si>
    <t>A90733</t>
  </si>
  <si>
    <t>A91360</t>
  </si>
  <si>
    <t>K64</t>
  </si>
  <si>
    <t>Winter</t>
  </si>
  <si>
    <t>2-A</t>
  </si>
  <si>
    <t>Kitselas TFL(Cas)</t>
  </si>
  <si>
    <t>K69</t>
  </si>
  <si>
    <t>K73</t>
  </si>
  <si>
    <t>P3L021</t>
  </si>
  <si>
    <t>K51</t>
  </si>
  <si>
    <t>K52</t>
  </si>
  <si>
    <t>K53</t>
  </si>
  <si>
    <t>K76</t>
  </si>
  <si>
    <t>K74</t>
  </si>
  <si>
    <t>K75</t>
  </si>
  <si>
    <t>K50</t>
  </si>
  <si>
    <t>103-1a</t>
  </si>
  <si>
    <t>103-1b</t>
  </si>
  <si>
    <t>103L069</t>
  </si>
  <si>
    <t>K69a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</si>
</sst>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7" xfId="0" applyBorder="1"/>
    <xf numFmtId="0" fontId="3" fillId="0" borderId="7" xfId="0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6" fillId="0" borderId="0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" fontId="0" fillId="0" borderId="1" xfId="0" quotePrefix="1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 applyAlignment="1">
      <alignment horizontal="left"/>
    </xf>
    <xf numFmtId="0" fontId="0" fillId="0" borderId="0" xfId="0" applyFill="1" applyBorder="1"/>
    <xf numFmtId="0" fontId="7" fillId="0" borderId="0" xfId="0" applyFont="1" applyFill="1" applyBorder="1"/>
    <xf numFmtId="0" fontId="7" fillId="0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1" xfId="0" applyFont="1" applyBorder="1" applyAlignment="1">
      <alignment horizontal="center"/>
    </xf>
    <xf numFmtId="16" fontId="7" fillId="0" borderId="1" xfId="0" quotePrefix="1" applyNumberFormat="1" applyFont="1" applyFill="1" applyBorder="1" applyAlignment="1">
      <alignment horizontal="center"/>
    </xf>
    <xf numFmtId="0" fontId="7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5" fontId="5" fillId="0" borderId="5" xfId="0" applyNumberFormat="1" applyFont="1" applyBorder="1"/>
    <xf numFmtId="0" fontId="7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tabSelected="1" zoomScale="90" zoomScaleNormal="90" workbookViewId="0">
      <selection activeCell="B45" sqref="B45"/>
    </sheetView>
  </sheetViews>
  <sheetFormatPr defaultColWidth="19.140625" defaultRowHeight="15" x14ac:dyDescent="0.25"/>
  <cols>
    <col min="1" max="2" width="19.140625" style="3"/>
    <col min="3" max="3" width="22.140625" style="3" customWidth="1"/>
    <col min="4" max="6" width="19.140625" style="3" customWidth="1"/>
    <col min="7" max="7" width="20.5703125" style="3" customWidth="1"/>
    <col min="8" max="8" width="19.140625" style="3" customWidth="1"/>
    <col min="9" max="9" width="18.28515625" style="3" customWidth="1"/>
  </cols>
  <sheetData>
    <row r="1" spans="1:9" ht="18.75" x14ac:dyDescent="0.3">
      <c r="A1" s="12" t="s">
        <v>7</v>
      </c>
      <c r="B1" s="42">
        <v>42320</v>
      </c>
      <c r="C1" s="10"/>
      <c r="E1" s="4" t="s">
        <v>15</v>
      </c>
    </row>
    <row r="2" spans="1:9" x14ac:dyDescent="0.25">
      <c r="A2" s="12" t="s">
        <v>8</v>
      </c>
      <c r="B2" s="11" t="s">
        <v>13</v>
      </c>
      <c r="C2" s="11"/>
      <c r="H2" s="28" t="s">
        <v>52</v>
      </c>
    </row>
    <row r="3" spans="1:9" ht="15.75" thickBot="1" x14ac:dyDescent="0.3">
      <c r="A3" s="5"/>
      <c r="B3" s="5"/>
      <c r="C3" s="5"/>
      <c r="D3" s="5"/>
      <c r="E3" s="5"/>
      <c r="F3" s="5"/>
      <c r="G3" s="5"/>
      <c r="H3" s="5"/>
      <c r="I3" s="5"/>
    </row>
    <row r="4" spans="1:9" ht="88.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6</v>
      </c>
      <c r="F4" s="6" t="s">
        <v>9</v>
      </c>
      <c r="G4" s="7" t="s">
        <v>5</v>
      </c>
      <c r="H4" s="7" t="s">
        <v>4</v>
      </c>
      <c r="I4" s="7" t="s">
        <v>10</v>
      </c>
    </row>
    <row r="5" spans="1:9" ht="15" customHeight="1" x14ac:dyDescent="0.25">
      <c r="A5" s="13" t="s">
        <v>53</v>
      </c>
      <c r="B5" s="27" t="s">
        <v>93</v>
      </c>
      <c r="C5" s="27">
        <v>12.8</v>
      </c>
      <c r="D5" s="13">
        <f>C5*425</f>
        <v>5440</v>
      </c>
      <c r="E5" s="20" t="s">
        <v>29</v>
      </c>
      <c r="F5" s="15" t="s">
        <v>40</v>
      </c>
      <c r="G5" s="13" t="s">
        <v>46</v>
      </c>
      <c r="H5" s="15">
        <v>2017</v>
      </c>
      <c r="I5" s="14" t="s">
        <v>12</v>
      </c>
    </row>
    <row r="6" spans="1:9" x14ac:dyDescent="0.25">
      <c r="A6" s="13" t="s">
        <v>53</v>
      </c>
      <c r="B6" s="27" t="s">
        <v>94</v>
      </c>
      <c r="C6" s="27">
        <v>3.4</v>
      </c>
      <c r="D6" s="13">
        <f>C6*425</f>
        <v>1445</v>
      </c>
      <c r="E6" s="17" t="s">
        <v>29</v>
      </c>
      <c r="F6" s="15" t="s">
        <v>40</v>
      </c>
      <c r="G6" s="15" t="s">
        <v>46</v>
      </c>
      <c r="H6" s="15">
        <v>2017</v>
      </c>
      <c r="I6" s="18" t="s">
        <v>12</v>
      </c>
    </row>
    <row r="7" spans="1:9" x14ac:dyDescent="0.25">
      <c r="A7" s="13" t="s">
        <v>51</v>
      </c>
      <c r="B7" s="32" t="s">
        <v>60</v>
      </c>
      <c r="C7" s="27">
        <v>40.1</v>
      </c>
      <c r="D7" s="13">
        <f>C7*425</f>
        <v>17042.5</v>
      </c>
      <c r="E7" s="17" t="s">
        <v>34</v>
      </c>
      <c r="F7" s="13" t="s">
        <v>44</v>
      </c>
      <c r="G7" s="15" t="s">
        <v>46</v>
      </c>
      <c r="H7" s="15">
        <v>2019</v>
      </c>
      <c r="I7" s="18" t="s">
        <v>37</v>
      </c>
    </row>
    <row r="8" spans="1:9" x14ac:dyDescent="0.25">
      <c r="A8" s="13" t="s">
        <v>82</v>
      </c>
      <c r="B8" s="32" t="s">
        <v>61</v>
      </c>
      <c r="C8" s="27">
        <v>34.6</v>
      </c>
      <c r="D8" s="31">
        <f>C8*425</f>
        <v>14705</v>
      </c>
      <c r="E8" s="33" t="s">
        <v>34</v>
      </c>
      <c r="F8" s="31" t="s">
        <v>44</v>
      </c>
      <c r="G8" s="27" t="s">
        <v>46</v>
      </c>
      <c r="H8" s="13">
        <v>2018</v>
      </c>
      <c r="I8" s="34" t="s">
        <v>37</v>
      </c>
    </row>
    <row r="9" spans="1:9" ht="15" customHeight="1" x14ac:dyDescent="0.25">
      <c r="A9" s="13" t="s">
        <v>54</v>
      </c>
      <c r="B9" s="21" t="s">
        <v>49</v>
      </c>
      <c r="C9" s="27">
        <v>33.1</v>
      </c>
      <c r="D9" s="13">
        <f>C9*425</f>
        <v>14067.5</v>
      </c>
      <c r="E9" s="17" t="s">
        <v>32</v>
      </c>
      <c r="F9" s="15" t="s">
        <v>41</v>
      </c>
      <c r="G9" s="15" t="s">
        <v>46</v>
      </c>
      <c r="H9" s="15">
        <v>2016</v>
      </c>
      <c r="I9" s="18" t="s">
        <v>48</v>
      </c>
    </row>
    <row r="10" spans="1:9" ht="15" customHeight="1" x14ac:dyDescent="0.25">
      <c r="A10" s="13" t="s">
        <v>53</v>
      </c>
      <c r="B10" s="15" t="s">
        <v>24</v>
      </c>
      <c r="C10" s="27">
        <v>5.7</v>
      </c>
      <c r="D10" s="13">
        <f>C10*425</f>
        <v>2422.5</v>
      </c>
      <c r="E10" s="17" t="s">
        <v>32</v>
      </c>
      <c r="F10" s="15" t="s">
        <v>40</v>
      </c>
      <c r="G10" s="15" t="s">
        <v>46</v>
      </c>
      <c r="H10" s="22">
        <v>2016</v>
      </c>
      <c r="I10" s="18" t="s">
        <v>14</v>
      </c>
    </row>
    <row r="11" spans="1:9" x14ac:dyDescent="0.25">
      <c r="A11" s="13" t="s">
        <v>53</v>
      </c>
      <c r="B11" s="15" t="s">
        <v>23</v>
      </c>
      <c r="C11" s="27">
        <v>5.3</v>
      </c>
      <c r="D11" s="13">
        <f>C11*425</f>
        <v>2252.5</v>
      </c>
      <c r="E11" s="17" t="s">
        <v>32</v>
      </c>
      <c r="F11" s="15" t="s">
        <v>40</v>
      </c>
      <c r="G11" s="15" t="s">
        <v>46</v>
      </c>
      <c r="H11" s="22">
        <v>2016</v>
      </c>
      <c r="I11" s="18" t="s">
        <v>48</v>
      </c>
    </row>
    <row r="12" spans="1:9" ht="15" customHeight="1" x14ac:dyDescent="0.25">
      <c r="A12" s="13" t="s">
        <v>54</v>
      </c>
      <c r="B12" s="15" t="s">
        <v>56</v>
      </c>
      <c r="C12" s="27">
        <v>1.7</v>
      </c>
      <c r="D12" s="13">
        <f>C12*425</f>
        <v>722.5</v>
      </c>
      <c r="E12" s="23" t="s">
        <v>33</v>
      </c>
      <c r="F12" s="15" t="s">
        <v>50</v>
      </c>
      <c r="G12" s="15" t="s">
        <v>47</v>
      </c>
      <c r="H12" s="22">
        <v>2016</v>
      </c>
      <c r="I12" s="18" t="s">
        <v>12</v>
      </c>
    </row>
    <row r="13" spans="1:9" ht="15" customHeight="1" x14ac:dyDescent="0.25">
      <c r="A13" s="13" t="s">
        <v>54</v>
      </c>
      <c r="B13" s="15" t="s">
        <v>59</v>
      </c>
      <c r="C13" s="27">
        <v>2.9</v>
      </c>
      <c r="D13" s="13">
        <v>1434</v>
      </c>
      <c r="E13" s="24" t="s">
        <v>33</v>
      </c>
      <c r="F13" s="13" t="s">
        <v>50</v>
      </c>
      <c r="G13" s="13" t="s">
        <v>47</v>
      </c>
      <c r="H13" s="22">
        <v>2016</v>
      </c>
      <c r="I13" s="14" t="s">
        <v>12</v>
      </c>
    </row>
    <row r="14" spans="1:9" ht="15" customHeight="1" x14ac:dyDescent="0.25">
      <c r="A14" s="13" t="s">
        <v>53</v>
      </c>
      <c r="B14" s="15" t="s">
        <v>22</v>
      </c>
      <c r="C14" s="27">
        <f>9.2+7.5+14.6</f>
        <v>31.299999999999997</v>
      </c>
      <c r="D14" s="13">
        <f>C14*425</f>
        <v>13302.499999999998</v>
      </c>
      <c r="E14" s="20" t="s">
        <v>30</v>
      </c>
      <c r="F14" s="15" t="s">
        <v>45</v>
      </c>
      <c r="G14" s="13" t="s">
        <v>46</v>
      </c>
      <c r="H14" s="13">
        <v>2018</v>
      </c>
      <c r="I14" s="18" t="s">
        <v>14</v>
      </c>
    </row>
    <row r="15" spans="1:9" x14ac:dyDescent="0.25">
      <c r="A15" s="13" t="s">
        <v>53</v>
      </c>
      <c r="B15" s="15" t="s">
        <v>26</v>
      </c>
      <c r="C15" s="27">
        <v>21.4</v>
      </c>
      <c r="D15" s="13">
        <f>C15*425</f>
        <v>9095</v>
      </c>
      <c r="E15" s="19" t="s">
        <v>28</v>
      </c>
      <c r="F15" s="15" t="s">
        <v>45</v>
      </c>
      <c r="G15" s="13" t="s">
        <v>46</v>
      </c>
      <c r="H15" s="22">
        <v>2020</v>
      </c>
      <c r="I15" s="14" t="s">
        <v>14</v>
      </c>
    </row>
    <row r="16" spans="1:9" x14ac:dyDescent="0.25">
      <c r="A16" s="13" t="s">
        <v>53</v>
      </c>
      <c r="B16" s="15" t="s">
        <v>25</v>
      </c>
      <c r="C16" s="27">
        <v>1.2</v>
      </c>
      <c r="D16" s="13">
        <f>C16*425</f>
        <v>510</v>
      </c>
      <c r="E16" s="17" t="s">
        <v>28</v>
      </c>
      <c r="F16" s="15" t="s">
        <v>45</v>
      </c>
      <c r="G16" s="15" t="s">
        <v>46</v>
      </c>
      <c r="H16" s="15">
        <v>2020</v>
      </c>
      <c r="I16" s="18" t="s">
        <v>14</v>
      </c>
    </row>
    <row r="17" spans="1:9" x14ac:dyDescent="0.25">
      <c r="A17" s="13" t="s">
        <v>53</v>
      </c>
      <c r="B17" s="22" t="s">
        <v>81</v>
      </c>
      <c r="C17" s="27">
        <v>11</v>
      </c>
      <c r="D17" s="13">
        <v>4545</v>
      </c>
      <c r="E17" s="20" t="s">
        <v>55</v>
      </c>
      <c r="F17" s="13" t="s">
        <v>45</v>
      </c>
      <c r="G17" s="13" t="s">
        <v>46</v>
      </c>
      <c r="H17" s="15">
        <v>2017</v>
      </c>
      <c r="I17" s="13" t="s">
        <v>14</v>
      </c>
    </row>
    <row r="18" spans="1:9" x14ac:dyDescent="0.25">
      <c r="A18" s="13" t="s">
        <v>53</v>
      </c>
      <c r="B18" s="27" t="s">
        <v>62</v>
      </c>
      <c r="C18" s="27">
        <v>4.5999999999999996</v>
      </c>
      <c r="D18" s="13">
        <f>C18*425</f>
        <v>1954.9999999999998</v>
      </c>
      <c r="E18" s="17" t="s">
        <v>33</v>
      </c>
      <c r="F18" s="15" t="s">
        <v>40</v>
      </c>
      <c r="G18" s="15" t="s">
        <v>46</v>
      </c>
      <c r="H18" s="15">
        <v>2017</v>
      </c>
      <c r="I18" s="18" t="s">
        <v>12</v>
      </c>
    </row>
    <row r="19" spans="1:9" x14ac:dyDescent="0.25">
      <c r="A19" s="13" t="s">
        <v>53</v>
      </c>
      <c r="B19" s="27" t="s">
        <v>63</v>
      </c>
      <c r="C19" s="27">
        <v>7.9</v>
      </c>
      <c r="D19" s="29">
        <f>C19*175</f>
        <v>1382.5</v>
      </c>
      <c r="E19" s="17" t="s">
        <v>33</v>
      </c>
      <c r="F19" s="15" t="s">
        <v>40</v>
      </c>
      <c r="G19" s="15" t="s">
        <v>46</v>
      </c>
      <c r="H19" s="15">
        <v>2017</v>
      </c>
      <c r="I19" s="18" t="s">
        <v>12</v>
      </c>
    </row>
    <row r="20" spans="1:9" x14ac:dyDescent="0.25">
      <c r="A20" s="13" t="s">
        <v>53</v>
      </c>
      <c r="B20" s="27" t="s">
        <v>58</v>
      </c>
      <c r="C20" s="27">
        <f>2.9+1.7</f>
        <v>4.5999999999999996</v>
      </c>
      <c r="D20" s="13">
        <v>2250</v>
      </c>
      <c r="E20" s="17" t="s">
        <v>31</v>
      </c>
      <c r="F20" s="15" t="s">
        <v>38</v>
      </c>
      <c r="G20" s="15" t="s">
        <v>46</v>
      </c>
      <c r="H20" s="22">
        <v>2016</v>
      </c>
      <c r="I20" s="18" t="s">
        <v>14</v>
      </c>
    </row>
    <row r="21" spans="1:9" x14ac:dyDescent="0.25">
      <c r="A21" s="13" t="s">
        <v>53</v>
      </c>
      <c r="B21" s="27" t="s">
        <v>57</v>
      </c>
      <c r="C21" s="27">
        <f>22+0.3+1.3</f>
        <v>23.6</v>
      </c>
      <c r="D21" s="13">
        <v>12794</v>
      </c>
      <c r="E21" s="17" t="s">
        <v>31</v>
      </c>
      <c r="F21" s="15" t="s">
        <v>38</v>
      </c>
      <c r="G21" s="15" t="s">
        <v>46</v>
      </c>
      <c r="H21" s="22">
        <v>2016</v>
      </c>
      <c r="I21" s="18" t="s">
        <v>14</v>
      </c>
    </row>
    <row r="22" spans="1:9" x14ac:dyDescent="0.25">
      <c r="A22" s="13" t="s">
        <v>53</v>
      </c>
      <c r="B22" s="27" t="s">
        <v>16</v>
      </c>
      <c r="C22" s="27">
        <v>7.9</v>
      </c>
      <c r="D22" s="13">
        <f>C22*425</f>
        <v>3357.5</v>
      </c>
      <c r="E22" s="33" t="s">
        <v>31</v>
      </c>
      <c r="F22" s="15" t="s">
        <v>38</v>
      </c>
      <c r="G22" s="15" t="s">
        <v>80</v>
      </c>
      <c r="H22" s="15">
        <v>2020</v>
      </c>
      <c r="I22" s="34" t="s">
        <v>14</v>
      </c>
    </row>
    <row r="23" spans="1:9" ht="15" customHeight="1" x14ac:dyDescent="0.25">
      <c r="A23" s="13" t="s">
        <v>53</v>
      </c>
      <c r="B23" s="27" t="s">
        <v>17</v>
      </c>
      <c r="C23" s="27">
        <v>10</v>
      </c>
      <c r="D23" s="13">
        <f>C23*425</f>
        <v>4250</v>
      </c>
      <c r="E23" s="17" t="s">
        <v>36</v>
      </c>
      <c r="F23" s="15" t="s">
        <v>39</v>
      </c>
      <c r="G23" s="15" t="s">
        <v>46</v>
      </c>
      <c r="H23" s="13">
        <v>2018</v>
      </c>
      <c r="I23" s="18" t="s">
        <v>48</v>
      </c>
    </row>
    <row r="24" spans="1:9" ht="15" customHeight="1" x14ac:dyDescent="0.25">
      <c r="A24" s="13" t="s">
        <v>53</v>
      </c>
      <c r="B24" s="27" t="s">
        <v>18</v>
      </c>
      <c r="C24" s="27">
        <v>49.8</v>
      </c>
      <c r="D24" s="35">
        <f>C24*175</f>
        <v>8715</v>
      </c>
      <c r="E24" s="17" t="s">
        <v>31</v>
      </c>
      <c r="F24" s="15" t="s">
        <v>38</v>
      </c>
      <c r="G24" s="15" t="s">
        <v>46</v>
      </c>
      <c r="H24" s="15">
        <v>2020</v>
      </c>
      <c r="I24" s="18" t="s">
        <v>48</v>
      </c>
    </row>
    <row r="25" spans="1:9" x14ac:dyDescent="0.25">
      <c r="A25" s="13" t="s">
        <v>53</v>
      </c>
      <c r="B25" s="27" t="s">
        <v>92</v>
      </c>
      <c r="C25" s="27">
        <v>32</v>
      </c>
      <c r="D25" s="35">
        <f>C25*175</f>
        <v>5600</v>
      </c>
      <c r="E25" s="33" t="s">
        <v>55</v>
      </c>
      <c r="F25" s="27" t="s">
        <v>95</v>
      </c>
      <c r="G25" s="27" t="s">
        <v>46</v>
      </c>
      <c r="H25" s="27">
        <v>2016</v>
      </c>
      <c r="I25" s="34" t="s">
        <v>66</v>
      </c>
    </row>
    <row r="26" spans="1:9" x14ac:dyDescent="0.25">
      <c r="A26" s="13" t="s">
        <v>53</v>
      </c>
      <c r="B26" s="27" t="s">
        <v>86</v>
      </c>
      <c r="C26" s="27">
        <v>5.8</v>
      </c>
      <c r="D26" s="35">
        <f>C26*175</f>
        <v>1015</v>
      </c>
      <c r="E26" s="33" t="s">
        <v>55</v>
      </c>
      <c r="F26" s="27" t="s">
        <v>95</v>
      </c>
      <c r="G26" s="27" t="s">
        <v>46</v>
      </c>
      <c r="H26" s="27">
        <v>2016</v>
      </c>
      <c r="I26" s="34" t="s">
        <v>66</v>
      </c>
    </row>
    <row r="27" spans="1:9" x14ac:dyDescent="0.25">
      <c r="A27" s="13" t="s">
        <v>53</v>
      </c>
      <c r="B27" s="27" t="s">
        <v>87</v>
      </c>
      <c r="C27" s="27">
        <v>3.9</v>
      </c>
      <c r="D27" s="35">
        <f>C27*175</f>
        <v>682.5</v>
      </c>
      <c r="E27" s="33" t="s">
        <v>55</v>
      </c>
      <c r="F27" s="27" t="s">
        <v>95</v>
      </c>
      <c r="G27" s="27" t="s">
        <v>46</v>
      </c>
      <c r="H27" s="27">
        <v>2016</v>
      </c>
      <c r="I27" s="34" t="s">
        <v>66</v>
      </c>
    </row>
    <row r="28" spans="1:9" x14ac:dyDescent="0.25">
      <c r="A28" s="13" t="s">
        <v>53</v>
      </c>
      <c r="B28" s="27" t="s">
        <v>88</v>
      </c>
      <c r="C28" s="27">
        <v>0.7</v>
      </c>
      <c r="D28" s="15">
        <f>C28*425</f>
        <v>297.5</v>
      </c>
      <c r="E28" s="33" t="s">
        <v>55</v>
      </c>
      <c r="F28" s="27" t="s">
        <v>95</v>
      </c>
      <c r="G28" s="27" t="s">
        <v>46</v>
      </c>
      <c r="H28" s="27">
        <v>2016</v>
      </c>
      <c r="I28" s="34" t="s">
        <v>66</v>
      </c>
    </row>
    <row r="29" spans="1:9" x14ac:dyDescent="0.25">
      <c r="A29" s="13" t="s">
        <v>51</v>
      </c>
      <c r="B29" s="27" t="s">
        <v>19</v>
      </c>
      <c r="C29" s="27">
        <v>26.9</v>
      </c>
      <c r="D29" s="15">
        <f>C29*425</f>
        <v>11432.5</v>
      </c>
      <c r="E29" s="43" t="s">
        <v>34</v>
      </c>
      <c r="F29" s="27" t="s">
        <v>44</v>
      </c>
      <c r="G29" s="27" t="s">
        <v>47</v>
      </c>
      <c r="H29" s="15">
        <v>2019</v>
      </c>
      <c r="I29" s="34" t="s">
        <v>48</v>
      </c>
    </row>
    <row r="30" spans="1:9" x14ac:dyDescent="0.25">
      <c r="A30" s="13" t="s">
        <v>53</v>
      </c>
      <c r="B30" s="27" t="s">
        <v>68</v>
      </c>
      <c r="C30" s="27">
        <v>4.0999999999999996</v>
      </c>
      <c r="D30" s="15">
        <f>C30*425</f>
        <v>1742.4999999999998</v>
      </c>
      <c r="E30" s="33" t="s">
        <v>28</v>
      </c>
      <c r="F30" s="27" t="s">
        <v>70</v>
      </c>
      <c r="G30" s="27" t="s">
        <v>46</v>
      </c>
      <c r="H30" s="15">
        <v>2020</v>
      </c>
      <c r="I30" s="34" t="s">
        <v>66</v>
      </c>
    </row>
    <row r="31" spans="1:9" x14ac:dyDescent="0.25">
      <c r="A31" s="13" t="s">
        <v>53</v>
      </c>
      <c r="B31" s="27" t="s">
        <v>67</v>
      </c>
      <c r="C31" s="27">
        <v>3.4</v>
      </c>
      <c r="D31" s="15">
        <f>C31*425</f>
        <v>1445</v>
      </c>
      <c r="E31" s="33" t="s">
        <v>28</v>
      </c>
      <c r="F31" s="27" t="s">
        <v>70</v>
      </c>
      <c r="G31" s="27" t="s">
        <v>46</v>
      </c>
      <c r="H31" s="15">
        <v>2020</v>
      </c>
      <c r="I31" s="34" t="s">
        <v>66</v>
      </c>
    </row>
    <row r="32" spans="1:9" x14ac:dyDescent="0.25">
      <c r="A32" s="13" t="s">
        <v>54</v>
      </c>
      <c r="B32" s="27" t="s">
        <v>79</v>
      </c>
      <c r="C32" s="27">
        <v>16.8</v>
      </c>
      <c r="D32" s="15">
        <f>C32*425</f>
        <v>7140</v>
      </c>
      <c r="E32" s="33" t="s">
        <v>32</v>
      </c>
      <c r="F32" s="27" t="s">
        <v>50</v>
      </c>
      <c r="G32" s="27" t="s">
        <v>46</v>
      </c>
      <c r="H32" s="22">
        <v>2016</v>
      </c>
      <c r="I32" s="34" t="s">
        <v>66</v>
      </c>
    </row>
    <row r="33" spans="1:9" x14ac:dyDescent="0.25">
      <c r="A33" s="13" t="s">
        <v>54</v>
      </c>
      <c r="B33" s="27" t="s">
        <v>74</v>
      </c>
      <c r="C33" s="27">
        <v>7.4</v>
      </c>
      <c r="D33" s="15">
        <f>C33*425</f>
        <v>3145</v>
      </c>
      <c r="E33" s="33" t="s">
        <v>35</v>
      </c>
      <c r="F33" s="27" t="s">
        <v>41</v>
      </c>
      <c r="G33" s="27" t="s">
        <v>46</v>
      </c>
      <c r="H33" s="15">
        <v>2017</v>
      </c>
      <c r="I33" s="34" t="s">
        <v>66</v>
      </c>
    </row>
    <row r="34" spans="1:9" x14ac:dyDescent="0.25">
      <c r="A34" s="13" t="s">
        <v>54</v>
      </c>
      <c r="B34" s="27" t="s">
        <v>71</v>
      </c>
      <c r="C34" s="27">
        <v>20.6</v>
      </c>
      <c r="D34" s="15">
        <f>C34*425</f>
        <v>8755</v>
      </c>
      <c r="E34" s="33" t="s">
        <v>35</v>
      </c>
      <c r="F34" s="27" t="s">
        <v>41</v>
      </c>
      <c r="G34" s="27" t="s">
        <v>46</v>
      </c>
      <c r="H34" s="15">
        <v>2019</v>
      </c>
      <c r="I34" s="34" t="s">
        <v>66</v>
      </c>
    </row>
    <row r="35" spans="1:9" x14ac:dyDescent="0.25">
      <c r="A35" s="13" t="s">
        <v>54</v>
      </c>
      <c r="B35" s="27" t="s">
        <v>72</v>
      </c>
      <c r="C35" s="27">
        <v>33.200000000000003</v>
      </c>
      <c r="D35" s="15">
        <f>C35*425</f>
        <v>14110.000000000002</v>
      </c>
      <c r="E35" s="33" t="s">
        <v>35</v>
      </c>
      <c r="F35" s="27" t="s">
        <v>41</v>
      </c>
      <c r="G35" s="27" t="s">
        <v>46</v>
      </c>
      <c r="H35" s="15">
        <v>2017</v>
      </c>
      <c r="I35" s="34" t="s">
        <v>66</v>
      </c>
    </row>
    <row r="36" spans="1:9" x14ac:dyDescent="0.25">
      <c r="A36" s="13" t="s">
        <v>54</v>
      </c>
      <c r="B36" s="27" t="s">
        <v>73</v>
      </c>
      <c r="C36" s="27">
        <v>44.1</v>
      </c>
      <c r="D36" s="15">
        <f>C36*425</f>
        <v>18742.5</v>
      </c>
      <c r="E36" s="33" t="s">
        <v>35</v>
      </c>
      <c r="F36" s="27" t="s">
        <v>41</v>
      </c>
      <c r="G36" s="27" t="s">
        <v>46</v>
      </c>
      <c r="H36" s="15">
        <v>2017</v>
      </c>
      <c r="I36" s="34" t="s">
        <v>66</v>
      </c>
    </row>
    <row r="37" spans="1:9" x14ac:dyDescent="0.25">
      <c r="A37" s="13" t="s">
        <v>54</v>
      </c>
      <c r="B37" s="27" t="s">
        <v>83</v>
      </c>
      <c r="C37" s="27">
        <v>34.200000000000003</v>
      </c>
      <c r="D37" s="15">
        <f>C37*425</f>
        <v>14535.000000000002</v>
      </c>
      <c r="E37" s="33" t="s">
        <v>35</v>
      </c>
      <c r="F37" s="27" t="s">
        <v>85</v>
      </c>
      <c r="G37" s="27" t="s">
        <v>47</v>
      </c>
      <c r="H37" s="15">
        <v>2020</v>
      </c>
      <c r="I37" s="34" t="s">
        <v>66</v>
      </c>
    </row>
    <row r="38" spans="1:9" x14ac:dyDescent="0.25">
      <c r="A38" s="13" t="s">
        <v>54</v>
      </c>
      <c r="B38" s="27" t="s">
        <v>96</v>
      </c>
      <c r="C38" s="27">
        <v>28.4</v>
      </c>
      <c r="D38" s="15">
        <f>C38*425</f>
        <v>12070</v>
      </c>
      <c r="E38" s="33" t="s">
        <v>35</v>
      </c>
      <c r="F38" s="27" t="s">
        <v>85</v>
      </c>
      <c r="G38" s="27" t="s">
        <v>47</v>
      </c>
      <c r="H38" s="15">
        <v>2020</v>
      </c>
      <c r="I38" s="34" t="s">
        <v>66</v>
      </c>
    </row>
    <row r="39" spans="1:9" x14ac:dyDescent="0.25">
      <c r="A39" s="13" t="s">
        <v>54</v>
      </c>
      <c r="B39" s="27" t="s">
        <v>76</v>
      </c>
      <c r="C39" s="27">
        <v>11.8</v>
      </c>
      <c r="D39" s="15">
        <f>C39*425</f>
        <v>5015</v>
      </c>
      <c r="E39" s="33" t="s">
        <v>32</v>
      </c>
      <c r="F39" s="27" t="s">
        <v>41</v>
      </c>
      <c r="G39" s="27" t="s">
        <v>46</v>
      </c>
      <c r="H39" s="15">
        <v>2020</v>
      </c>
      <c r="I39" s="34" t="s">
        <v>66</v>
      </c>
    </row>
    <row r="40" spans="1:9" x14ac:dyDescent="0.25">
      <c r="A40" s="13" t="s">
        <v>54</v>
      </c>
      <c r="B40" s="27" t="s">
        <v>75</v>
      </c>
      <c r="C40" s="27">
        <v>13.4</v>
      </c>
      <c r="D40" s="15">
        <f>C40*425</f>
        <v>5695</v>
      </c>
      <c r="E40" s="33" t="s">
        <v>32</v>
      </c>
      <c r="F40" s="27" t="s">
        <v>41</v>
      </c>
      <c r="G40" s="27" t="s">
        <v>46</v>
      </c>
      <c r="H40" s="15">
        <v>2020</v>
      </c>
      <c r="I40" s="34" t="s">
        <v>66</v>
      </c>
    </row>
    <row r="41" spans="1:9" x14ac:dyDescent="0.25">
      <c r="A41" s="13" t="s">
        <v>54</v>
      </c>
      <c r="B41" s="27" t="s">
        <v>69</v>
      </c>
      <c r="C41" s="27">
        <v>12.2</v>
      </c>
      <c r="D41" s="15">
        <f>C41*425</f>
        <v>5185</v>
      </c>
      <c r="E41" s="33" t="s">
        <v>33</v>
      </c>
      <c r="F41" s="27" t="s">
        <v>50</v>
      </c>
      <c r="G41" s="27" t="s">
        <v>47</v>
      </c>
      <c r="H41" s="22">
        <v>2016</v>
      </c>
      <c r="I41" s="34" t="s">
        <v>66</v>
      </c>
    </row>
    <row r="42" spans="1:9" x14ac:dyDescent="0.25">
      <c r="A42" s="13" t="s">
        <v>54</v>
      </c>
      <c r="B42" s="27" t="s">
        <v>84</v>
      </c>
      <c r="C42" s="27">
        <v>17.100000000000001</v>
      </c>
      <c r="D42" s="15">
        <f>C42*425</f>
        <v>7267.5000000000009</v>
      </c>
      <c r="E42" s="17" t="s">
        <v>35</v>
      </c>
      <c r="F42" s="15" t="s">
        <v>42</v>
      </c>
      <c r="G42" s="15" t="s">
        <v>46</v>
      </c>
      <c r="H42" s="15">
        <v>2019</v>
      </c>
      <c r="I42" s="18" t="s">
        <v>48</v>
      </c>
    </row>
    <row r="43" spans="1:9" x14ac:dyDescent="0.25">
      <c r="A43" s="13" t="s">
        <v>54</v>
      </c>
      <c r="B43" s="27" t="s">
        <v>90</v>
      </c>
      <c r="C43" s="27">
        <v>24.2</v>
      </c>
      <c r="D43" s="15">
        <f>C43*425</f>
        <v>10285</v>
      </c>
      <c r="E43" s="17" t="s">
        <v>35</v>
      </c>
      <c r="F43" s="15" t="s">
        <v>43</v>
      </c>
      <c r="G43" s="15" t="s">
        <v>46</v>
      </c>
      <c r="H43" s="15">
        <v>2019</v>
      </c>
      <c r="I43" s="18" t="s">
        <v>48</v>
      </c>
    </row>
    <row r="44" spans="1:9" x14ac:dyDescent="0.25">
      <c r="A44" s="13" t="s">
        <v>54</v>
      </c>
      <c r="B44" s="27" t="s">
        <v>91</v>
      </c>
      <c r="C44" s="27">
        <v>6.2</v>
      </c>
      <c r="D44" s="15">
        <f>C44*425</f>
        <v>2635</v>
      </c>
      <c r="E44" s="17" t="s">
        <v>35</v>
      </c>
      <c r="F44" s="15" t="s">
        <v>43</v>
      </c>
      <c r="G44" s="15" t="s">
        <v>46</v>
      </c>
      <c r="H44" s="15">
        <v>2020</v>
      </c>
      <c r="I44" s="18" t="s">
        <v>48</v>
      </c>
    </row>
    <row r="45" spans="1:9" x14ac:dyDescent="0.25">
      <c r="A45" s="13" t="s">
        <v>54</v>
      </c>
      <c r="B45" s="27" t="s">
        <v>89</v>
      </c>
      <c r="C45" s="27">
        <v>27.7</v>
      </c>
      <c r="D45" s="15">
        <f>C45*425</f>
        <v>11772.5</v>
      </c>
      <c r="E45" s="33" t="s">
        <v>35</v>
      </c>
      <c r="F45" s="27" t="s">
        <v>43</v>
      </c>
      <c r="G45" s="27" t="s">
        <v>46</v>
      </c>
      <c r="H45" s="27">
        <v>2018</v>
      </c>
      <c r="I45" s="34" t="s">
        <v>66</v>
      </c>
    </row>
    <row r="46" spans="1:9" ht="15.75" thickBot="1" x14ac:dyDescent="0.3">
      <c r="A46" s="2"/>
      <c r="B46" s="2"/>
      <c r="C46" s="2"/>
      <c r="D46" s="2"/>
      <c r="E46" s="2"/>
      <c r="F46" s="30"/>
      <c r="G46" s="2"/>
      <c r="H46" s="2"/>
      <c r="I46" s="2"/>
    </row>
    <row r="47" spans="1:9" x14ac:dyDescent="0.25">
      <c r="A47" s="8"/>
      <c r="B47" s="8"/>
      <c r="C47" s="9" t="s">
        <v>11</v>
      </c>
      <c r="D47" s="36">
        <f>SUM(D5:D46)</f>
        <v>270255.5</v>
      </c>
      <c r="E47" s="8"/>
      <c r="G47" s="40" t="s">
        <v>64</v>
      </c>
      <c r="H47" s="40" t="s">
        <v>65</v>
      </c>
    </row>
    <row r="48" spans="1:9" x14ac:dyDescent="0.25">
      <c r="D48" s="26">
        <f>SUMIF(A5:A46,F48,D5:D46)</f>
        <v>0</v>
      </c>
      <c r="E48" s="37" t="s">
        <v>21</v>
      </c>
      <c r="F48" s="39" t="s">
        <v>27</v>
      </c>
      <c r="G48" s="37"/>
      <c r="H48" s="37"/>
    </row>
    <row r="49" spans="4:11" x14ac:dyDescent="0.25">
      <c r="D49" s="26">
        <f>SUMIF(A5:A46,F49,D5:D46)</f>
        <v>28475</v>
      </c>
      <c r="E49" s="37" t="s">
        <v>20</v>
      </c>
      <c r="F49" s="39" t="s">
        <v>51</v>
      </c>
      <c r="G49" s="37"/>
      <c r="H49" s="37"/>
    </row>
    <row r="50" spans="4:11" x14ac:dyDescent="0.25">
      <c r="D50" s="26">
        <f>SUMIF(A5:A46,F50,D5:D46)</f>
        <v>142576.5</v>
      </c>
      <c r="E50" s="38" t="s">
        <v>77</v>
      </c>
      <c r="F50" s="39" t="s">
        <v>54</v>
      </c>
      <c r="G50" s="37">
        <f>28891-3500</f>
        <v>25391</v>
      </c>
      <c r="H50" s="41">
        <f>D50/G50</f>
        <v>5.615237682643456</v>
      </c>
    </row>
    <row r="51" spans="4:11" x14ac:dyDescent="0.25">
      <c r="D51" s="26">
        <f>SUMIF(A5:A46,F51,D5:D46)</f>
        <v>14705</v>
      </c>
      <c r="E51" s="38" t="s">
        <v>77</v>
      </c>
      <c r="F51" s="39" t="s">
        <v>82</v>
      </c>
      <c r="G51" s="37">
        <v>3500</v>
      </c>
      <c r="H51" s="41">
        <f>D51/G51</f>
        <v>4.2014285714285711</v>
      </c>
    </row>
    <row r="52" spans="4:11" x14ac:dyDescent="0.25">
      <c r="D52" s="26">
        <f>SUMIF(A5:A46,F52,D5:D46)</f>
        <v>84499</v>
      </c>
      <c r="E52" s="38" t="s">
        <v>78</v>
      </c>
      <c r="F52" s="39" t="s">
        <v>53</v>
      </c>
      <c r="G52" s="37">
        <v>14454</v>
      </c>
      <c r="H52" s="41">
        <f>D52/G52</f>
        <v>5.846063373460634</v>
      </c>
    </row>
    <row r="54" spans="4:11" x14ac:dyDescent="0.25">
      <c r="H54" s="25"/>
      <c r="J54" s="16"/>
      <c r="K54" s="16"/>
    </row>
    <row r="55" spans="4:11" x14ac:dyDescent="0.25">
      <c r="H55" s="25"/>
      <c r="J55" s="16"/>
      <c r="K55" s="16"/>
    </row>
    <row r="56" spans="4:11" x14ac:dyDescent="0.25">
      <c r="H56" s="25"/>
      <c r="J56" s="16"/>
      <c r="K56" s="16"/>
    </row>
    <row r="57" spans="4:11" x14ac:dyDescent="0.25">
      <c r="H57" s="25"/>
      <c r="J57" s="16"/>
      <c r="K57" s="16"/>
    </row>
    <row r="58" spans="4:11" x14ac:dyDescent="0.25">
      <c r="G58" s="25"/>
      <c r="H58" s="25"/>
      <c r="J58" s="16"/>
      <c r="K58" s="16"/>
    </row>
    <row r="59" spans="4:11" x14ac:dyDescent="0.25">
      <c r="G59" s="25"/>
      <c r="H59" s="25"/>
      <c r="J59" s="16"/>
      <c r="K59" s="16"/>
    </row>
    <row r="60" spans="4:11" x14ac:dyDescent="0.25">
      <c r="G60" s="25"/>
      <c r="H60" s="25"/>
      <c r="J60" s="16"/>
      <c r="K60" s="16"/>
    </row>
    <row r="61" spans="4:11" x14ac:dyDescent="0.25">
      <c r="G61" s="25"/>
      <c r="H61" s="25"/>
      <c r="J61" s="16"/>
      <c r="K61" s="16"/>
    </row>
    <row r="62" spans="4:11" x14ac:dyDescent="0.25">
      <c r="G62" s="25"/>
      <c r="H62" s="25"/>
      <c r="J62" s="16"/>
      <c r="K62" s="16"/>
    </row>
  </sheetData>
  <autoFilter ref="A4:I38">
    <sortState ref="A5:I38">
      <sortCondition ref="H4:H36"/>
    </sortState>
  </autoFilter>
  <pageMargins left="0.70866141732283505" right="0.70866141732283505" top="0.74803149606299202" bottom="0.74803149606299202" header="0.31496062992126" footer="0.31496062992126"/>
  <pageSetup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2015</vt:lpstr>
      <vt:lpstr>Sheet3</vt:lpstr>
      <vt:lpstr>'2015'!Print_Area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2013-03-12T08:06:09Z</cp:lastPrinted>
  <dcterms:created xsi:type="dcterms:W3CDTF">2013-01-23T17:37:04Z</dcterms:created>
  <dcterms:modified xsi:type="dcterms:W3CDTF">2015-11-12T16:46:32Z</dcterms:modified>
</cp:coreProperties>
</file>